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<sst xmlns="http://schemas.openxmlformats.org/spreadsheetml/2006/main" count="43" uniqueCount="40">
  <si>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OA</t>
  </si>
  <si>
    <t>OB</t>
  </si>
  <si>
    <t>OC</t>
  </si>
  <si>
    <t>OI</t>
  </si>
  <si>
    <t>OK</t>
  </si>
  <si>
    <t>OL</t>
  </si>
  <si>
    <t>DETERMINATION DU CHIFFRE D'AFFAIRES POUR LA CVAE</t>
  </si>
  <si>
    <t>PROD</t>
  </si>
  <si>
    <t>REDEV</t>
  </si>
  <si>
    <t>PCEAC</t>
  </si>
  <si>
    <t>CA HT</t>
  </si>
  <si>
    <t>CALCUL DE LA CVAE</t>
  </si>
  <si>
    <t>Valeur ajoutée (report 2059E)</t>
  </si>
  <si>
    <t>Limitation de la VA</t>
  </si>
  <si>
    <t>Taux imposition</t>
  </si>
  <si>
    <t>CVAE</t>
  </si>
  <si>
    <t>Frais de gestion</t>
  </si>
  <si>
    <t>Acompte à payer 15/06</t>
  </si>
  <si>
    <t>Acompte à payer 15/09</t>
  </si>
  <si>
    <t>A</t>
  </si>
  <si>
    <t>code</t>
  </si>
  <si>
    <t>1329AC</t>
  </si>
  <si>
    <t>B</t>
  </si>
  <si>
    <t>C</t>
  </si>
  <si>
    <t>D</t>
  </si>
  <si>
    <t>E</t>
  </si>
  <si>
    <t>J</t>
  </si>
  <si>
    <t>K</t>
  </si>
  <si>
    <t>Acpte CVAE après réduction</t>
  </si>
  <si>
    <t>F</t>
  </si>
  <si>
    <t>VTES sans abattement</t>
  </si>
  <si>
    <t>TOTAL PAYE</t>
  </si>
  <si>
    <t>Taux imposition arrondi</t>
  </si>
  <si>
    <t>(Pour CA &lt; 2 000 000 €)</t>
  </si>
  <si>
    <t>Sté1</t>
  </si>
  <si>
    <t>Sté2</t>
  </si>
  <si>
    <t>Sté3</t>
  </si>
  <si>
    <t>Sté4</t>
  </si>
  <si>
    <t>Sté5</t>
  </si>
  <si>
    <t>Utlisation : saisir uniquement dans les cadres. Le reste est automatique.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</si>
</sst>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0"/>
    <numFmt numFmtId="165" formatCode="##\ ##0.00"/>
    <numFmt numFmtId="166" formatCode="###\ ##0.00"/>
    <numFmt numFmtId="167" formatCode="#,##0.000"/>
    <numFmt numFmtId="168" formatCode="#,##0.0000"/>
    <numFmt numFmtId="169" formatCode="0.0%"/>
    <numFmt numFmtId="170" formatCode="0.000%"/>
  </numFmts>
  <fonts count="6">
    <font>
      <sz val="10"/>
      <name val="Century Gothic"/>
      <family val="0"/>
    </font>
    <font>
      <sz val="8"/>
      <name val="Century Gothic"/>
      <family val="0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10"/>
      <color indexed="10"/>
      <name val="Century Gothic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0" fontId="3" fillId="0" borderId="0" xfId="19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A38" sqref="A38"/>
    </sheetView>
  </sheetViews>
  <sheetFormatPr defaultColWidth="11.421875" defaultRowHeight="13.5"/>
  <cols>
    <col min="1" max="1" width="15.57421875" style="0" customWidth="1"/>
    <col min="2" max="2" width="12.140625" style="0" customWidth="1"/>
    <col min="3" max="3" width="7.7109375" style="0" customWidth="1"/>
    <col min="4" max="8" width="12.7109375" style="0" customWidth="1"/>
  </cols>
  <sheetData>
    <row r="2" ht="15.75">
      <c r="D2" s="2" t="s">
        <v>11</v>
      </c>
    </row>
    <row r="4" ht="13.5">
      <c r="A4" s="4" t="s">
        <v>6</v>
      </c>
    </row>
    <row r="5" ht="13.5">
      <c r="A5" s="4"/>
    </row>
    <row r="6" ht="13.5">
      <c r="C6" s="10" t="s">
        <v>20</v>
      </c>
    </row>
    <row r="7" spans="3:8" ht="14.25" thickBot="1">
      <c r="C7" s="6" t="s">
        <v>21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</row>
    <row r="8" spans="1:8" ht="13.5">
      <c r="A8" s="3" t="s">
        <v>30</v>
      </c>
      <c r="B8" t="s">
        <v>0</v>
      </c>
      <c r="D8" s="17">
        <v>1000000</v>
      </c>
      <c r="E8" s="18">
        <v>10000000</v>
      </c>
      <c r="F8" s="18">
        <v>5000000</v>
      </c>
      <c r="G8" s="18">
        <v>2700000</v>
      </c>
      <c r="H8" s="19">
        <v>20000000</v>
      </c>
    </row>
    <row r="9" spans="1:8" ht="13.5">
      <c r="A9" t="s">
        <v>7</v>
      </c>
      <c r="B9" t="s">
        <v>1</v>
      </c>
      <c r="D9" s="20"/>
      <c r="E9" s="21"/>
      <c r="F9" s="21"/>
      <c r="G9" s="21"/>
      <c r="H9" s="22"/>
    </row>
    <row r="10" spans="1:8" ht="13.5">
      <c r="A10" t="s">
        <v>7</v>
      </c>
      <c r="B10" t="s">
        <v>2</v>
      </c>
      <c r="D10" s="20"/>
      <c r="E10" s="21"/>
      <c r="F10" s="21"/>
      <c r="G10" s="21"/>
      <c r="H10" s="22"/>
    </row>
    <row r="11" spans="1:8" ht="13.5">
      <c r="A11" s="1">
        <v>791</v>
      </c>
      <c r="B11" t="s">
        <v>3</v>
      </c>
      <c r="D11" s="20"/>
      <c r="E11" s="21"/>
      <c r="F11" s="21"/>
      <c r="G11" s="21"/>
      <c r="H11" s="22"/>
    </row>
    <row r="12" spans="1:8" ht="13.5">
      <c r="A12" t="s">
        <v>8</v>
      </c>
      <c r="B12" t="s">
        <v>4</v>
      </c>
      <c r="D12" s="20"/>
      <c r="E12" s="21"/>
      <c r="F12" s="21"/>
      <c r="G12" s="21"/>
      <c r="H12" s="22"/>
    </row>
    <row r="13" spans="1:8" ht="14.25" thickBot="1">
      <c r="A13" t="s">
        <v>9</v>
      </c>
      <c r="B13" t="s">
        <v>5</v>
      </c>
      <c r="D13" s="23">
        <v>0</v>
      </c>
      <c r="E13" s="24">
        <v>0</v>
      </c>
      <c r="F13" s="24">
        <v>0</v>
      </c>
      <c r="G13" s="24">
        <v>0</v>
      </c>
      <c r="H13" s="25">
        <v>0</v>
      </c>
    </row>
    <row r="14" spans="4:8" ht="13.5">
      <c r="D14" s="8"/>
      <c r="E14" s="8"/>
      <c r="F14" s="8"/>
      <c r="G14" s="8"/>
      <c r="H14" s="8"/>
    </row>
    <row r="15" spans="1:8" ht="13.5">
      <c r="A15" s="4" t="s">
        <v>10</v>
      </c>
      <c r="C15" s="4" t="s">
        <v>19</v>
      </c>
      <c r="D15" s="9">
        <f>SUM(D8:D14)</f>
        <v>1000000</v>
      </c>
      <c r="E15" s="9">
        <f>SUM(E8:E14)</f>
        <v>10000000</v>
      </c>
      <c r="F15" s="9">
        <f>SUM(F8:F14)</f>
        <v>5000000</v>
      </c>
      <c r="G15" s="9">
        <f>SUM(G8:G14)</f>
        <v>2700000</v>
      </c>
      <c r="H15" s="9">
        <f>SUM(H8:H14)</f>
        <v>20000000</v>
      </c>
    </row>
    <row r="16" spans="3:8" ht="14.25" thickBot="1">
      <c r="C16" s="4"/>
      <c r="D16" s="7"/>
      <c r="E16" s="7"/>
      <c r="F16" s="7"/>
      <c r="G16" s="7"/>
      <c r="H16" s="7"/>
    </row>
    <row r="17" spans="1:8" ht="14.25" thickBot="1">
      <c r="A17" s="5" t="s">
        <v>12</v>
      </c>
      <c r="C17" s="4" t="s">
        <v>23</v>
      </c>
      <c r="D17" s="26">
        <v>900000</v>
      </c>
      <c r="E17" s="27">
        <v>5000000</v>
      </c>
      <c r="F17" s="27">
        <v>2000000</v>
      </c>
      <c r="G17" s="27">
        <v>2500000</v>
      </c>
      <c r="H17" s="28">
        <v>18000000</v>
      </c>
    </row>
    <row r="18" spans="1:8" ht="13.5">
      <c r="A18" t="s">
        <v>10</v>
      </c>
      <c r="D18" s="8">
        <f>+D15</f>
        <v>1000000</v>
      </c>
      <c r="E18" s="8">
        <f>+E15</f>
        <v>10000000</v>
      </c>
      <c r="F18" s="8">
        <f>+F15</f>
        <v>5000000</v>
      </c>
      <c r="G18" s="8">
        <f>+G15</f>
        <v>2700000</v>
      </c>
      <c r="H18" s="8">
        <f>+H15</f>
        <v>20000000</v>
      </c>
    </row>
    <row r="19" spans="1:8" ht="13.5">
      <c r="A19" s="4" t="s">
        <v>13</v>
      </c>
      <c r="B19" s="4"/>
      <c r="C19" s="4" t="s">
        <v>24</v>
      </c>
      <c r="D19" s="9">
        <f>IF(D18&lt;7600000,IF(D17&gt;0.8*D18,0.8*D18,D17),IF(D17&gt;0.85*D18,D18*0.85,D17))</f>
        <v>800000</v>
      </c>
      <c r="E19" s="9">
        <f>IF(E18&lt;7600000,IF(E17&gt;0.8*E18,0.8*E18,E17),IF(E17&gt;0.85*E18,E18*0.85,E17))</f>
        <v>5000000</v>
      </c>
      <c r="F19" s="9">
        <f>IF(F18&lt;7600000,IF(F17&gt;0.8*F18,0.8*F18,F17),IF(F17&gt;0.85*F18,F18*0.85,F17))</f>
        <v>2000000</v>
      </c>
      <c r="G19" s="9">
        <f>IF(G18&lt;7600000,IF(G17&gt;0.8*G18,0.8*G18,G17),IF(G17&gt;0.85*G18,G18*0.85,G17))</f>
        <v>2160000</v>
      </c>
      <c r="H19" s="9">
        <f>IF(H18&lt;7600000,IF(H17&gt;0.8*H18,0.8*H18,H17),IF(H17&gt;0.85*H18,H18*0.85,H17))</f>
        <v>17000000</v>
      </c>
    </row>
    <row r="20" spans="4:8" ht="13.5">
      <c r="D20" s="8"/>
      <c r="E20" s="8"/>
      <c r="F20" s="8"/>
      <c r="G20" s="8"/>
      <c r="H20" s="8"/>
    </row>
    <row r="21" spans="1:8" ht="13.5">
      <c r="A21" s="15" t="s">
        <v>14</v>
      </c>
      <c r="B21" s="15"/>
      <c r="C21" s="15" t="s">
        <v>22</v>
      </c>
      <c r="D21" s="16">
        <f>IF(D18&lt;500000,0,IF(D18&lt;=3000000,(0.5*(D18-500000))/2500000,IF(D18&lt;=10000000,(0.9*(D18-3000000))/7000000+0.5,IF(D18&lt;=50000000,(0.1*(D18-10000000))/40000000+1.4,1.5))))</f>
        <v>0.1</v>
      </c>
      <c r="E21" s="16">
        <f>IF(E18&lt;500000,0,IF(E18&lt;=3000000,(0.5*(E18-500000))/2500000,IF(E18&lt;=10000000,(0.9*(E18-3000000))/7000000+0.5,IF(E18&lt;=50000000,(0.1*(E18-10000000))/40000000+1.4,1.5))))</f>
        <v>1.4</v>
      </c>
      <c r="F21" s="16">
        <f>IF(F18&lt;500000,0,IF(F18&lt;=3000000,(0.5*(F18-500000))/2500000,IF(F18&lt;=10000000,(0.9*(F18-3000000))/7000000+0.5,IF(F18&lt;=50000000,(0.1*(F18-10000000))/40000000+1.4,1.5))))</f>
        <v>0.7571428571428571</v>
      </c>
      <c r="G21" s="16">
        <f>IF(G18&lt;500000,0,IF(G18&lt;=3000000,(0.5*(G18-500000))/2500000,IF(G18&lt;=10000000,(0.9*(G18-3000000))/7000000+0.5,IF(G18&lt;=50000000,(0.1*(G18-10000000))/40000000+1.4,1.5))))</f>
        <v>0.44</v>
      </c>
      <c r="H21" s="16">
        <f>IF(H18&lt;500000,0,IF(H18&lt;=3000000,(0.5*(H18-500000))/2500000,IF(H18&lt;=10000000,(0.9*(H18-3000000))/7000000+0.5,IF(H18&lt;=50000000,(0.1*(H18-10000000))/40000000+1.4,1.5))))</f>
        <v>1.4249999999999998</v>
      </c>
    </row>
    <row r="22" spans="1:9" ht="13.5">
      <c r="A22" s="5" t="s">
        <v>32</v>
      </c>
      <c r="C22" s="4" t="s">
        <v>22</v>
      </c>
      <c r="D22" s="12">
        <f>ROUND(D21,2)/100</f>
        <v>0.001</v>
      </c>
      <c r="E22" s="12">
        <f>ROUND(E21,2)/100</f>
        <v>0.013999999999999999</v>
      </c>
      <c r="F22" s="12">
        <f>ROUND(F21,2)/100</f>
        <v>0.0076</v>
      </c>
      <c r="G22" s="12">
        <f>ROUND(G21,2)/100</f>
        <v>0.0044</v>
      </c>
      <c r="H22" s="12">
        <f>ROUND(H21,2)/100</f>
        <v>0.0143</v>
      </c>
      <c r="I22" s="11"/>
    </row>
    <row r="23" spans="1:8" ht="13.5">
      <c r="A23" s="5"/>
      <c r="D23" s="8"/>
      <c r="E23" s="8"/>
      <c r="F23" s="8"/>
      <c r="G23" s="8"/>
      <c r="H23" s="8"/>
    </row>
    <row r="24" spans="1:8" ht="13.5">
      <c r="A24" s="4" t="s">
        <v>15</v>
      </c>
      <c r="B24" s="4"/>
      <c r="C24" s="4" t="s">
        <v>25</v>
      </c>
      <c r="D24" s="9">
        <f>+D22*D19</f>
        <v>800</v>
      </c>
      <c r="E24" s="9">
        <f>+E22*E19</f>
        <v>70000</v>
      </c>
      <c r="F24" s="9">
        <f>+F22*F19</f>
        <v>15200</v>
      </c>
      <c r="G24" s="9">
        <f>+G22*G19</f>
        <v>9504</v>
      </c>
      <c r="H24" s="9">
        <f>+H22*H19</f>
        <v>243100</v>
      </c>
    </row>
    <row r="25" spans="1:8" ht="13.5">
      <c r="A25" s="5"/>
      <c r="B25" s="4"/>
      <c r="C25" s="4"/>
      <c r="D25" s="9"/>
      <c r="E25" s="9"/>
      <c r="F25" s="9"/>
      <c r="G25" s="9"/>
      <c r="H25" s="9"/>
    </row>
    <row r="26" spans="1:8" ht="13.5">
      <c r="A26" s="5" t="s">
        <v>28</v>
      </c>
      <c r="B26" s="4"/>
      <c r="C26" s="4" t="s">
        <v>29</v>
      </c>
      <c r="D26" s="9">
        <f>IF(D18&lt;2000000,IF(D24-1000&gt;0,(D24-1000)/2,0),D24/2)</f>
        <v>0</v>
      </c>
      <c r="E26" s="9">
        <f>IF(E18&lt;2000000,IF(E24-1000&gt;0,(E24-1000)/2,0),E24/2)</f>
        <v>35000</v>
      </c>
      <c r="F26" s="9">
        <f>IF(F18&lt;2000000,IF(F24-1000&gt;0,(F24-1000)/2,0),F24/2)</f>
        <v>7600</v>
      </c>
      <c r="G26" s="9">
        <f>IF(G18&lt;2000000,IF(G24-1000&gt;0,(G24-1000)/2,0),G24/2)</f>
        <v>4752</v>
      </c>
      <c r="H26" s="9">
        <f>IF(H18&lt;2000000,IF(H24-1000&gt;0,(H24-1000)/2,0),H24/2)</f>
        <v>121550</v>
      </c>
    </row>
    <row r="27" spans="1:8" ht="14.25">
      <c r="A27" s="14" t="s">
        <v>33</v>
      </c>
      <c r="D27" s="8"/>
      <c r="E27" s="8"/>
      <c r="F27" s="8"/>
      <c r="G27" s="8"/>
      <c r="H27" s="8"/>
    </row>
    <row r="28" spans="1:8" ht="13.5">
      <c r="A28" s="13"/>
      <c r="D28" s="8"/>
      <c r="E28" s="8"/>
      <c r="F28" s="8"/>
      <c r="G28" s="8"/>
      <c r="H28" s="8"/>
    </row>
    <row r="29" spans="1:8" ht="13.5">
      <c r="A29" t="s">
        <v>16</v>
      </c>
      <c r="C29" t="s">
        <v>26</v>
      </c>
      <c r="D29" s="8">
        <f>+D26*0.01</f>
        <v>0</v>
      </c>
      <c r="E29" s="8">
        <f>+E26*0.01</f>
        <v>350</v>
      </c>
      <c r="F29" s="8">
        <f>+F26*0.01</f>
        <v>76</v>
      </c>
      <c r="G29" s="8">
        <f>+G26*0.01</f>
        <v>47.52</v>
      </c>
      <c r="H29" s="8">
        <f>+H26*0.01</f>
        <v>1215.5</v>
      </c>
    </row>
    <row r="30" spans="4:8" ht="13.5">
      <c r="D30" s="8"/>
      <c r="E30" s="8"/>
      <c r="F30" s="8"/>
      <c r="G30" s="8"/>
      <c r="H30" s="8"/>
    </row>
    <row r="31" spans="1:8" ht="13.5">
      <c r="A31" s="4" t="s">
        <v>17</v>
      </c>
      <c r="B31" s="4"/>
      <c r="C31" s="4" t="s">
        <v>27</v>
      </c>
      <c r="D31" s="9">
        <f>+D29+D26</f>
        <v>0</v>
      </c>
      <c r="E31" s="9">
        <f>+E29+E26</f>
        <v>35350</v>
      </c>
      <c r="F31" s="9">
        <f>+F29+F26</f>
        <v>7676</v>
      </c>
      <c r="G31" s="9">
        <f>+G29+G26</f>
        <v>4799.52</v>
      </c>
      <c r="H31" s="9">
        <f>+H29+H26</f>
        <v>122765.5</v>
      </c>
    </row>
    <row r="32" spans="1:8" ht="13.5">
      <c r="A32" s="3" t="s">
        <v>18</v>
      </c>
      <c r="D32" s="8">
        <f>+D31</f>
        <v>0</v>
      </c>
      <c r="E32" s="8">
        <f>+E31</f>
        <v>35350</v>
      </c>
      <c r="F32" s="8">
        <f>+F31</f>
        <v>7676</v>
      </c>
      <c r="G32" s="8">
        <f>+G31</f>
        <v>4799.52</v>
      </c>
      <c r="H32" s="8">
        <f>+H31</f>
        <v>122765.5</v>
      </c>
    </row>
    <row r="34" spans="1:8" ht="13.5">
      <c r="A34" s="4" t="s">
        <v>31</v>
      </c>
      <c r="D34" s="8">
        <f>+D32+D31</f>
        <v>0</v>
      </c>
      <c r="E34" s="8">
        <f>+E32+E31</f>
        <v>70700</v>
      </c>
      <c r="F34" s="8">
        <f>+F32+F31</f>
        <v>15352</v>
      </c>
      <c r="G34" s="8">
        <f>+G32+G31</f>
        <v>9599.04</v>
      </c>
      <c r="H34" s="8">
        <f>+H32+H31</f>
        <v>245531</v>
      </c>
    </row>
    <row r="38" ht="13.5">
      <c r="A38" s="29" t="s">
        <v>39</v>
      </c>
    </row>
  </sheetData>
  <printOptions/>
  <pageMargins left="0.13" right="0.2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3.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3.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2010-05-07T13:36:04Z</cp:lastPrinted>
  <dcterms:created xsi:type="dcterms:W3CDTF">2010-05-07T11:47:33Z</dcterms:created>
  <dcterms:modified xsi:type="dcterms:W3CDTF">2010-05-08T19:35:04Z</dcterms:modified>
  <cp:category/>
  <cp:version/>
  <cp:contentType/>
  <cp:contentStatus/>
</cp:coreProperties>
</file>